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_van_zonsbeek\Downloads\"/>
    </mc:Choice>
  </mc:AlternateContent>
  <xr:revisionPtr revIDLastSave="0" documentId="8_{4C81BCE8-0BD3-43A4-A556-BDA98A062E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schuit voorbeeld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" l="1"/>
  <c r="C57" i="1" s="1"/>
  <c r="N53" i="1"/>
  <c r="N52" i="1"/>
  <c r="C37" i="1"/>
  <c r="C44" i="1" s="1"/>
  <c r="O30" i="1"/>
  <c r="O31" i="1"/>
  <c r="O32" i="1"/>
  <c r="O33" i="1"/>
  <c r="O34" i="1"/>
  <c r="O35" i="1"/>
  <c r="O29" i="1"/>
  <c r="O28" i="1"/>
  <c r="O27" i="1"/>
  <c r="M30" i="1"/>
  <c r="M31" i="1"/>
  <c r="M32" i="1"/>
  <c r="M33" i="1"/>
  <c r="M34" i="1"/>
  <c r="M35" i="1"/>
  <c r="M29" i="1"/>
  <c r="M28" i="1"/>
  <c r="M27" i="1"/>
  <c r="L30" i="1"/>
  <c r="L31" i="1"/>
  <c r="L32" i="1"/>
  <c r="L33" i="1"/>
  <c r="L34" i="1"/>
  <c r="L35" i="1"/>
  <c r="L29" i="1"/>
  <c r="L28" i="1"/>
  <c r="L27" i="1"/>
  <c r="K30" i="1"/>
  <c r="K31" i="1"/>
  <c r="K32" i="1"/>
  <c r="K33" i="1"/>
  <c r="K34" i="1"/>
  <c r="K35" i="1"/>
  <c r="K29" i="1"/>
  <c r="K28" i="1"/>
  <c r="K27" i="1"/>
  <c r="J30" i="1"/>
  <c r="J31" i="1"/>
  <c r="J32" i="1"/>
  <c r="J33" i="1"/>
  <c r="J34" i="1"/>
  <c r="J35" i="1"/>
  <c r="J29" i="1"/>
  <c r="J28" i="1"/>
  <c r="J27" i="1"/>
  <c r="I30" i="1"/>
  <c r="I31" i="1"/>
  <c r="I32" i="1"/>
  <c r="I33" i="1"/>
  <c r="I34" i="1"/>
  <c r="I35" i="1"/>
  <c r="I29" i="1"/>
  <c r="I28" i="1"/>
  <c r="I27" i="1"/>
  <c r="H30" i="1"/>
  <c r="H31" i="1"/>
  <c r="H32" i="1"/>
  <c r="H33" i="1"/>
  <c r="H34" i="1"/>
  <c r="H35" i="1"/>
  <c r="H29" i="1"/>
  <c r="H28" i="1"/>
  <c r="H27" i="1"/>
  <c r="G30" i="1"/>
  <c r="G31" i="1"/>
  <c r="G32" i="1"/>
  <c r="G33" i="1"/>
  <c r="G34" i="1"/>
  <c r="G35" i="1"/>
  <c r="G29" i="1"/>
  <c r="G28" i="1"/>
  <c r="G27" i="1"/>
  <c r="F30" i="1"/>
  <c r="F31" i="1"/>
  <c r="F32" i="1"/>
  <c r="F33" i="1"/>
  <c r="F34" i="1"/>
  <c r="F35" i="1"/>
  <c r="F29" i="1"/>
  <c r="F28" i="1"/>
  <c r="F27" i="1"/>
  <c r="E30" i="1"/>
  <c r="E31" i="1"/>
  <c r="E32" i="1"/>
  <c r="E33" i="1"/>
  <c r="E34" i="1"/>
  <c r="E35" i="1"/>
  <c r="E29" i="1"/>
  <c r="E28" i="1"/>
  <c r="E27" i="1"/>
  <c r="N12" i="1"/>
  <c r="N30" i="1" s="1"/>
  <c r="N13" i="1"/>
  <c r="N31" i="1" s="1"/>
  <c r="N14" i="1"/>
  <c r="N32" i="1" s="1"/>
  <c r="N15" i="1"/>
  <c r="N33" i="1" s="1"/>
  <c r="N16" i="1"/>
  <c r="N34" i="1" s="1"/>
  <c r="N17" i="1"/>
  <c r="N35" i="1" s="1"/>
  <c r="N11" i="1"/>
  <c r="N29" i="1" s="1"/>
  <c r="N10" i="1"/>
  <c r="N28" i="1" s="1"/>
  <c r="N9" i="1"/>
  <c r="N27" i="1" s="1"/>
  <c r="E37" i="1" l="1"/>
  <c r="E48" i="1" s="1"/>
  <c r="E51" i="1" s="1"/>
  <c r="E57" i="1"/>
  <c r="G37" i="1"/>
  <c r="G48" i="1" s="1"/>
  <c r="G51" i="1" s="1"/>
  <c r="G57" i="1" s="1"/>
  <c r="I37" i="1"/>
  <c r="I48" i="1" s="1"/>
  <c r="I51" i="1" s="1"/>
  <c r="I57" i="1" s="1"/>
  <c r="K37" i="1"/>
  <c r="K48" i="1" s="1"/>
  <c r="K51" i="1" s="1"/>
  <c r="K57" i="1" s="1"/>
  <c r="M37" i="1"/>
  <c r="M48" i="1" s="1"/>
  <c r="M51" i="1" s="1"/>
  <c r="M57" i="1" s="1"/>
  <c r="O37" i="1"/>
  <c r="O48" i="1" s="1"/>
  <c r="O51" i="1" s="1"/>
  <c r="O57" i="1" s="1"/>
  <c r="N37" i="1"/>
  <c r="N48" i="1" s="1"/>
  <c r="N51" i="1" s="1"/>
  <c r="N57" i="1" s="1"/>
  <c r="F37" i="1"/>
  <c r="F48" i="1" s="1"/>
  <c r="F51" i="1" s="1"/>
  <c r="F57" i="1" s="1"/>
  <c r="H37" i="1"/>
  <c r="H48" i="1" s="1"/>
  <c r="H51" i="1" s="1"/>
  <c r="H57" i="1" s="1"/>
  <c r="J37" i="1"/>
  <c r="J48" i="1" s="1"/>
  <c r="J51" i="1" s="1"/>
  <c r="J57" i="1" s="1"/>
  <c r="L37" i="1"/>
  <c r="L48" i="1" s="1"/>
  <c r="L51" i="1" s="1"/>
  <c r="L57" i="1" s="1"/>
</calcChain>
</file>

<file path=xl/sharedStrings.xml><?xml version="1.0" encoding="utf-8"?>
<sst xmlns="http://schemas.openxmlformats.org/spreadsheetml/2006/main" count="103" uniqueCount="51">
  <si>
    <t>Ingrediënten</t>
  </si>
  <si>
    <t>Ingrediënt</t>
  </si>
  <si>
    <t>Merk</t>
  </si>
  <si>
    <t>Voedingswaarde per 100 gram ingrediënt</t>
  </si>
  <si>
    <t>vetten (g)</t>
  </si>
  <si>
    <t>verzadigde vetzuren (g)</t>
  </si>
  <si>
    <t>koolhydraten (g)</t>
  </si>
  <si>
    <t>suikers (g)</t>
  </si>
  <si>
    <t>eiwitten (g)</t>
  </si>
  <si>
    <t>natrium (g)</t>
  </si>
  <si>
    <t>zout (g)</t>
  </si>
  <si>
    <t>Receptuur en bijdrage ingrediënten aan receptuur</t>
  </si>
  <si>
    <t>Receptuur</t>
  </si>
  <si>
    <t>Voedingswaarde op basis bijdrage aan receptuur</t>
  </si>
  <si>
    <t>energie (kJ)</t>
  </si>
  <si>
    <t>energie (kcal)</t>
  </si>
  <si>
    <t>dus gewicht eindproduct</t>
  </si>
  <si>
    <t>gram</t>
  </si>
  <si>
    <t xml:space="preserve">Tarwebloem - EKO Wit </t>
  </si>
  <si>
    <t>Gist</t>
  </si>
  <si>
    <t>NEVO gist vers</t>
  </si>
  <si>
    <t>Bio rietsuiker</t>
  </si>
  <si>
    <t>Eieren</t>
  </si>
  <si>
    <t>Beschuitgelei</t>
  </si>
  <si>
    <t>Zout</t>
  </si>
  <si>
    <t>NEVO zout met toegevoegd jodium</t>
  </si>
  <si>
    <t>Bio tarwegluten</t>
  </si>
  <si>
    <t>Water</t>
  </si>
  <si>
    <t>NEVO water gem.</t>
  </si>
  <si>
    <t>Bio beschuit</t>
  </si>
  <si>
    <t>Naam leverancier 1</t>
  </si>
  <si>
    <t>Naam leverancier 2</t>
  </si>
  <si>
    <t>Naam leverancier 3</t>
  </si>
  <si>
    <t>Voedingswaarde per</t>
  </si>
  <si>
    <t>Inbakverlies 33%</t>
  </si>
  <si>
    <t>Dus:</t>
  </si>
  <si>
    <t>Deeg per bolletje ( = 2 stuks beschuit):</t>
  </si>
  <si>
    <t>Na 33% inbakverlies gewicht per beschuit:</t>
  </si>
  <si>
    <t>Voedingswaarde per stuk, per</t>
  </si>
  <si>
    <t>Tijdens het bakken verdwijnt een deel van het vocht terwijl de overige voedingswaarde gelijk blijft. Dit wordt in verdere berekening meegenomen aan de hand van het inbakverlies.</t>
  </si>
  <si>
    <t>LET OP! Een deel van de cijfers zijn fictief, niet gebruiken voor uw eigen berekeningen</t>
  </si>
  <si>
    <r>
      <t xml:space="preserve">voedingsvezels (g) </t>
    </r>
    <r>
      <rPr>
        <b/>
        <sz val="9"/>
        <color rgb="FFFF0000"/>
        <rFont val="Verdana"/>
        <family val="2"/>
      </rPr>
      <t>*</t>
    </r>
  </si>
  <si>
    <r>
      <t>water (g)</t>
    </r>
    <r>
      <rPr>
        <b/>
        <sz val="9"/>
        <color rgb="FFFF0000"/>
        <rFont val="Verdana"/>
        <family val="2"/>
      </rPr>
      <t xml:space="preserve"> *</t>
    </r>
  </si>
  <si>
    <t xml:space="preserve">* Vermelding van voedingsvezels (en water) behoort niet tot de wettelijk verplichte onderdelen </t>
  </si>
  <si>
    <t>Wilt u weten of uw product moet voldoen aan de verplichte of de vrijwillige weergave van de voedingswaarde, kijkt u dan op www.nbc.nl of neem contact op met het NBC.</t>
  </si>
  <si>
    <t>Naam leverancer 2</t>
  </si>
  <si>
    <t>Tarwebloem</t>
  </si>
  <si>
    <r>
      <t xml:space="preserve">Voedingswaardeberekening </t>
    </r>
    <r>
      <rPr>
        <b/>
        <sz val="11"/>
        <color rgb="FFFF0000"/>
        <rFont val="Verdana"/>
        <family val="2"/>
      </rPr>
      <t>[naam product] voorbeeld beschuit</t>
    </r>
  </si>
  <si>
    <t>NEVO ei kippen- rauw gem</t>
  </si>
  <si>
    <t>Voedingswaarde NEVO beschuit naturel</t>
  </si>
  <si>
    <t>Voedingswaarde NEVO beschuit volkoren/meergranen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</si>
</sst>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  <font>
      <b/>
      <sz val="9"/>
      <name val="Verdana"/>
      <family val="2"/>
    </font>
    <font>
      <b/>
      <i/>
      <sz val="9"/>
      <color theme="1"/>
      <name val="Verdana"/>
      <family val="2"/>
    </font>
    <font>
      <b/>
      <sz val="9"/>
      <color rgb="FF00B0F0"/>
      <name val="Verdana"/>
      <family val="2"/>
    </font>
    <font>
      <sz val="9"/>
      <color indexed="50"/>
      <name val="Verdana"/>
      <family val="2"/>
    </font>
    <font>
      <sz val="9"/>
      <name val="Verdana"/>
      <family val="2"/>
    </font>
    <font>
      <sz val="9"/>
      <color rgb="FF92D050"/>
      <name val="Verdana"/>
      <family val="2"/>
    </font>
    <font>
      <b/>
      <sz val="9"/>
      <color rgb="FF7030A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quotePrefix="1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4" xfId="0" applyFont="1" applyBorder="1"/>
    <xf numFmtId="0" fontId="1" fillId="0" borderId="0" xfId="0" quotePrefix="1" applyFont="1" applyAlignment="1">
      <alignment horizontal="left"/>
    </xf>
    <xf numFmtId="0" fontId="1" fillId="0" borderId="5" xfId="0" quotePrefix="1" applyFont="1" applyBorder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left"/>
    </xf>
    <xf numFmtId="0" fontId="5" fillId="0" borderId="4" xfId="0" applyFont="1" applyBorder="1"/>
    <xf numFmtId="1" fontId="7" fillId="0" borderId="2" xfId="0" quotePrefix="1" applyNumberFormat="1" applyFont="1" applyBorder="1" applyAlignment="1">
      <alignment horizontal="left"/>
    </xf>
    <xf numFmtId="1" fontId="5" fillId="0" borderId="0" xfId="0" quotePrefix="1" applyNumberFormat="1" applyFont="1" applyAlignment="1">
      <alignment horizontal="left"/>
    </xf>
    <xf numFmtId="0" fontId="4" fillId="0" borderId="0" xfId="0" quotePrefix="1" applyFont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quotePrefix="1" applyAlignment="1">
      <alignment horizontal="left"/>
    </xf>
    <xf numFmtId="0" fontId="8" fillId="0" borderId="0" xfId="0" quotePrefix="1" applyFont="1" applyAlignment="1">
      <alignment horizontal="left"/>
    </xf>
    <xf numFmtId="1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right"/>
    </xf>
    <xf numFmtId="2" fontId="0" fillId="0" borderId="0" xfId="0" applyNumberFormat="1"/>
    <xf numFmtId="164" fontId="0" fillId="0" borderId="5" xfId="0" applyNumberFormat="1" applyBorder="1"/>
    <xf numFmtId="0" fontId="9" fillId="0" borderId="0" xfId="0" quotePrefix="1" applyFont="1" applyAlignment="1">
      <alignment horizontal="left"/>
    </xf>
    <xf numFmtId="0" fontId="0" fillId="0" borderId="9" xfId="0" applyBorder="1"/>
    <xf numFmtId="0" fontId="0" fillId="0" borderId="10" xfId="0" applyBorder="1"/>
    <xf numFmtId="0" fontId="1" fillId="0" borderId="9" xfId="0" applyFont="1" applyBorder="1"/>
    <xf numFmtId="0" fontId="0" fillId="0" borderId="11" xfId="0" applyBorder="1"/>
    <xf numFmtId="1" fontId="1" fillId="0" borderId="0" xfId="0" applyNumberFormat="1" applyFont="1"/>
    <xf numFmtId="0" fontId="8" fillId="0" borderId="4" xfId="0" quotePrefix="1" applyFont="1" applyBorder="1" applyAlignment="1">
      <alignment horizontal="left"/>
    </xf>
    <xf numFmtId="0" fontId="10" fillId="0" borderId="0" xfId="0" applyFont="1"/>
    <xf numFmtId="1" fontId="8" fillId="0" borderId="0" xfId="0" applyNumberFormat="1" applyFont="1"/>
    <xf numFmtId="164" fontId="8" fillId="0" borderId="0" xfId="0" applyNumberFormat="1" applyFont="1"/>
    <xf numFmtId="2" fontId="8" fillId="0" borderId="0" xfId="0" applyNumberFormat="1" applyFont="1"/>
    <xf numFmtId="164" fontId="8" fillId="0" borderId="5" xfId="0" applyNumberFormat="1" applyFont="1" applyBorder="1"/>
    <xf numFmtId="0" fontId="1" fillId="2" borderId="12" xfId="0" applyFont="1" applyFill="1" applyBorder="1"/>
    <xf numFmtId="0" fontId="1" fillId="2" borderId="13" xfId="0" applyFont="1" applyFill="1" applyBorder="1"/>
    <xf numFmtId="1" fontId="1" fillId="2" borderId="13" xfId="0" applyNumberFormat="1" applyFont="1" applyFill="1" applyBorder="1"/>
    <xf numFmtId="164" fontId="1" fillId="2" borderId="13" xfId="0" applyNumberFormat="1" applyFont="1" applyFill="1" applyBorder="1"/>
    <xf numFmtId="2" fontId="1" fillId="2" borderId="13" xfId="0" applyNumberFormat="1" applyFont="1" applyFill="1" applyBorder="1"/>
    <xf numFmtId="164" fontId="1" fillId="2" borderId="14" xfId="0" applyNumberFormat="1" applyFont="1" applyFill="1" applyBorder="1"/>
    <xf numFmtId="0" fontId="1" fillId="2" borderId="12" xfId="0" quotePrefix="1" applyFont="1" applyFill="1" applyBorder="1" applyAlignment="1">
      <alignment horizontal="left"/>
    </xf>
    <xf numFmtId="1" fontId="11" fillId="0" borderId="2" xfId="0" applyNumberFormat="1" applyFont="1" applyBorder="1"/>
    <xf numFmtId="0" fontId="1" fillId="0" borderId="0" xfId="0" quotePrefix="1" applyFont="1" applyAlignment="1">
      <alignment horizontal="right"/>
    </xf>
    <xf numFmtId="0" fontId="0" fillId="0" borderId="4" xfId="0" applyFill="1" applyBorder="1"/>
    <xf numFmtId="0" fontId="8" fillId="0" borderId="0" xfId="0" quotePrefix="1" applyFont="1" applyFill="1" applyAlignment="1">
      <alignment horizontal="left"/>
    </xf>
    <xf numFmtId="0" fontId="0" fillId="0" borderId="0" xfId="0" applyFill="1"/>
    <xf numFmtId="1" fontId="0" fillId="0" borderId="0" xfId="0" applyNumberFormat="1" applyFill="1"/>
    <xf numFmtId="164" fontId="0" fillId="0" borderId="0" xfId="0" applyNumberFormat="1" applyFill="1"/>
    <xf numFmtId="2" fontId="0" fillId="0" borderId="0" xfId="0" applyNumberFormat="1" applyFill="1"/>
    <xf numFmtId="164" fontId="0" fillId="0" borderId="5" xfId="0" applyNumberForma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4"/>
  <sheetViews>
    <sheetView tabSelected="1" workbookViewId="0">
      <selection activeCell="M54" sqref="M54"/>
    </sheetView>
  </sheetViews>
  <sheetFormatPr defaultRowHeight="11.4" x14ac:dyDescent="0.2"/>
  <cols>
    <col min="1" max="2" width="29.59765625" customWidth="1"/>
    <col min="3" max="15" width="13.59765625" customWidth="1"/>
  </cols>
  <sheetData>
    <row r="1" spans="1:15" ht="13.8" x14ac:dyDescent="0.25">
      <c r="A1" s="2" t="s">
        <v>47</v>
      </c>
    </row>
    <row r="2" spans="1:15" ht="13.8" x14ac:dyDescent="0.25">
      <c r="A2" s="2"/>
    </row>
    <row r="3" spans="1:15" x14ac:dyDescent="0.2">
      <c r="A3" s="19" t="s">
        <v>40</v>
      </c>
    </row>
    <row r="4" spans="1:15" x14ac:dyDescent="0.2">
      <c r="A4" s="19"/>
    </row>
    <row r="5" spans="1:15" ht="12" thickBot="1" x14ac:dyDescent="0.25">
      <c r="A5" s="14" t="s">
        <v>0</v>
      </c>
    </row>
    <row r="6" spans="1:15" x14ac:dyDescent="0.2">
      <c r="A6" s="3"/>
      <c r="B6" s="4"/>
      <c r="C6" s="4"/>
      <c r="D6" s="4"/>
      <c r="E6" s="47" t="s">
        <v>3</v>
      </c>
      <c r="F6" s="4"/>
      <c r="G6" s="4"/>
      <c r="H6" s="4"/>
      <c r="I6" s="4"/>
      <c r="J6" s="4"/>
      <c r="K6" s="4"/>
      <c r="L6" s="4"/>
      <c r="M6" s="4"/>
      <c r="N6" s="4"/>
      <c r="O6" s="5"/>
    </row>
    <row r="7" spans="1:15" x14ac:dyDescent="0.2">
      <c r="A7" s="11" t="s">
        <v>1</v>
      </c>
      <c r="B7" s="1" t="s">
        <v>2</v>
      </c>
      <c r="E7" s="18" t="s">
        <v>14</v>
      </c>
      <c r="F7" s="18" t="s">
        <v>15</v>
      </c>
      <c r="G7" s="12" t="s">
        <v>4</v>
      </c>
      <c r="H7" s="12" t="s">
        <v>5</v>
      </c>
      <c r="I7" s="12" t="s">
        <v>6</v>
      </c>
      <c r="J7" s="12" t="s">
        <v>7</v>
      </c>
      <c r="K7" s="48" t="s">
        <v>41</v>
      </c>
      <c r="L7" s="12" t="s">
        <v>8</v>
      </c>
      <c r="M7" s="12" t="s">
        <v>9</v>
      </c>
      <c r="N7" s="12" t="s">
        <v>10</v>
      </c>
      <c r="O7" s="13" t="s">
        <v>42</v>
      </c>
    </row>
    <row r="8" spans="1:15" x14ac:dyDescent="0.2">
      <c r="A8" s="6"/>
      <c r="O8" s="7"/>
    </row>
    <row r="9" spans="1:15" x14ac:dyDescent="0.2">
      <c r="A9" s="20" t="s">
        <v>29</v>
      </c>
      <c r="B9" s="21" t="s">
        <v>30</v>
      </c>
      <c r="E9" s="23">
        <v>1686</v>
      </c>
      <c r="F9" s="23">
        <v>403</v>
      </c>
      <c r="G9" s="24">
        <v>12.6</v>
      </c>
      <c r="H9" s="24">
        <v>1.65</v>
      </c>
      <c r="I9" s="24">
        <v>47.8</v>
      </c>
      <c r="J9" s="24">
        <v>0.5</v>
      </c>
      <c r="K9" s="24">
        <v>6.7</v>
      </c>
      <c r="L9" s="24">
        <v>23.8</v>
      </c>
      <c r="M9" s="26">
        <v>3.2000000000000001E-2</v>
      </c>
      <c r="N9" s="26">
        <f>(M9*2.5)</f>
        <v>0.08</v>
      </c>
      <c r="O9" s="27">
        <v>14</v>
      </c>
    </row>
    <row r="10" spans="1:15" x14ac:dyDescent="0.2">
      <c r="A10" s="20" t="s">
        <v>46</v>
      </c>
      <c r="B10" s="21" t="s">
        <v>45</v>
      </c>
      <c r="E10" s="23">
        <v>1423</v>
      </c>
      <c r="F10" s="23">
        <v>335</v>
      </c>
      <c r="G10" s="24">
        <v>1.2</v>
      </c>
      <c r="H10" s="24">
        <v>0.2</v>
      </c>
      <c r="I10" s="24">
        <v>69</v>
      </c>
      <c r="J10" s="24">
        <v>1.1000000000000001</v>
      </c>
      <c r="K10" s="24">
        <v>3.2</v>
      </c>
      <c r="L10" s="24">
        <v>10.4</v>
      </c>
      <c r="M10" s="26">
        <v>8.9999999999999993E-3</v>
      </c>
      <c r="N10" s="26">
        <f>(M10*2.5)</f>
        <v>2.2499999999999999E-2</v>
      </c>
      <c r="O10" s="27">
        <v>14.9</v>
      </c>
    </row>
    <row r="11" spans="1:15" x14ac:dyDescent="0.2">
      <c r="A11" s="6" t="s">
        <v>19</v>
      </c>
      <c r="B11" s="22" t="s">
        <v>20</v>
      </c>
      <c r="E11" s="23">
        <v>275</v>
      </c>
      <c r="F11" s="23">
        <v>66</v>
      </c>
      <c r="G11" s="24">
        <v>0.4</v>
      </c>
      <c r="H11" s="24">
        <v>0.1</v>
      </c>
      <c r="I11" s="24">
        <v>1</v>
      </c>
      <c r="J11" s="25">
        <v>0</v>
      </c>
      <c r="K11" s="24">
        <v>6.2</v>
      </c>
      <c r="L11" s="24">
        <v>11.4</v>
      </c>
      <c r="M11" s="26">
        <v>1.6E-2</v>
      </c>
      <c r="N11" s="26">
        <f>(M11*2.5)</f>
        <v>0.04</v>
      </c>
      <c r="O11" s="27">
        <v>81</v>
      </c>
    </row>
    <row r="12" spans="1:15" x14ac:dyDescent="0.2">
      <c r="A12" s="20" t="s">
        <v>21</v>
      </c>
      <c r="B12" s="28" t="s">
        <v>32</v>
      </c>
      <c r="E12" s="23">
        <v>1700</v>
      </c>
      <c r="F12" s="23">
        <v>400</v>
      </c>
      <c r="G12" s="24">
        <v>0</v>
      </c>
      <c r="H12" s="24">
        <v>0</v>
      </c>
      <c r="I12" s="24">
        <v>99.5</v>
      </c>
      <c r="J12" s="24">
        <v>99.5</v>
      </c>
      <c r="K12" s="24">
        <v>0</v>
      </c>
      <c r="L12" s="24">
        <v>0.5</v>
      </c>
      <c r="M12" s="26">
        <v>5.0000000000000001E-3</v>
      </c>
      <c r="N12" s="26">
        <f t="shared" ref="N12:N17" si="0">(M12*2.5)</f>
        <v>1.2500000000000001E-2</v>
      </c>
      <c r="O12" s="27">
        <v>0</v>
      </c>
    </row>
    <row r="13" spans="1:15" s="51" customFormat="1" x14ac:dyDescent="0.2">
      <c r="A13" s="49" t="s">
        <v>22</v>
      </c>
      <c r="B13" s="50" t="s">
        <v>48</v>
      </c>
      <c r="E13" s="52">
        <v>549</v>
      </c>
      <c r="F13" s="52">
        <v>132</v>
      </c>
      <c r="G13" s="53">
        <v>9.1</v>
      </c>
      <c r="H13" s="53">
        <v>3.1</v>
      </c>
      <c r="I13" s="53">
        <v>0.2</v>
      </c>
      <c r="J13" s="53">
        <v>0.2</v>
      </c>
      <c r="K13" s="53">
        <v>0</v>
      </c>
      <c r="L13" s="53">
        <v>12.3</v>
      </c>
      <c r="M13" s="54">
        <v>0.153</v>
      </c>
      <c r="N13" s="54">
        <f t="shared" si="0"/>
        <v>0.38250000000000001</v>
      </c>
      <c r="O13" s="55">
        <v>76.2</v>
      </c>
    </row>
    <row r="14" spans="1:15" x14ac:dyDescent="0.2">
      <c r="A14" s="6" t="s">
        <v>23</v>
      </c>
      <c r="B14" s="21" t="s">
        <v>31</v>
      </c>
      <c r="E14" s="23">
        <v>1597</v>
      </c>
      <c r="F14" s="23">
        <v>382</v>
      </c>
      <c r="G14" s="24">
        <v>18.8</v>
      </c>
      <c r="H14" s="24">
        <v>6.7</v>
      </c>
      <c r="I14" s="24">
        <v>53.3</v>
      </c>
      <c r="J14" s="24">
        <v>53.3</v>
      </c>
      <c r="K14" s="24">
        <v>0</v>
      </c>
      <c r="L14" s="24">
        <v>1.1000000000000001</v>
      </c>
      <c r="M14" s="26">
        <v>2.5399999999999999E-2</v>
      </c>
      <c r="N14" s="26">
        <f t="shared" si="0"/>
        <v>6.3500000000000001E-2</v>
      </c>
      <c r="O14" s="27">
        <v>25.5</v>
      </c>
    </row>
    <row r="15" spans="1:15" s="51" customFormat="1" x14ac:dyDescent="0.2">
      <c r="A15" s="49" t="s">
        <v>24</v>
      </c>
      <c r="B15" s="50" t="s">
        <v>25</v>
      </c>
      <c r="E15" s="52">
        <v>0</v>
      </c>
      <c r="F15" s="52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4">
        <v>39</v>
      </c>
      <c r="N15" s="54">
        <f t="shared" si="0"/>
        <v>97.5</v>
      </c>
      <c r="O15" s="55">
        <v>0.1</v>
      </c>
    </row>
    <row r="16" spans="1:15" x14ac:dyDescent="0.2">
      <c r="A16" s="20" t="s">
        <v>26</v>
      </c>
      <c r="B16" s="28" t="s">
        <v>30</v>
      </c>
      <c r="E16" s="23">
        <v>1531</v>
      </c>
      <c r="F16" s="23">
        <v>361</v>
      </c>
      <c r="G16" s="24">
        <v>1.4</v>
      </c>
      <c r="H16" s="24">
        <v>0.3</v>
      </c>
      <c r="I16" s="24">
        <v>7</v>
      </c>
      <c r="J16" s="24">
        <v>1.9</v>
      </c>
      <c r="K16" s="24">
        <v>4.2</v>
      </c>
      <c r="L16" s="24">
        <v>80</v>
      </c>
      <c r="M16" s="26">
        <v>6.4000000000000003E-3</v>
      </c>
      <c r="N16" s="26">
        <f t="shared" si="0"/>
        <v>1.6E-2</v>
      </c>
      <c r="O16" s="27">
        <v>8</v>
      </c>
    </row>
    <row r="17" spans="1:15" x14ac:dyDescent="0.2">
      <c r="A17" s="6" t="s">
        <v>27</v>
      </c>
      <c r="B17" s="22" t="s">
        <v>28</v>
      </c>
      <c r="E17" s="23">
        <v>0</v>
      </c>
      <c r="F17" s="23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6">
        <v>2E-3</v>
      </c>
      <c r="N17" s="26">
        <f t="shared" si="0"/>
        <v>5.0000000000000001E-3</v>
      </c>
      <c r="O17" s="27">
        <v>100</v>
      </c>
    </row>
    <row r="18" spans="1:15" x14ac:dyDescent="0.2">
      <c r="A18" s="6"/>
      <c r="O18" s="7"/>
    </row>
    <row r="19" spans="1:15" x14ac:dyDescent="0.2">
      <c r="A19" s="6"/>
      <c r="O19" s="7"/>
    </row>
    <row r="20" spans="1:15" ht="12" thickBot="1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/>
    </row>
    <row r="23" spans="1:15" ht="12" thickBot="1" x14ac:dyDescent="0.25">
      <c r="A23" s="15" t="s">
        <v>11</v>
      </c>
    </row>
    <row r="24" spans="1:15" x14ac:dyDescent="0.2">
      <c r="A24" s="3"/>
      <c r="B24" s="4"/>
      <c r="C24" s="30"/>
      <c r="D24" s="4"/>
      <c r="E24" s="17" t="s">
        <v>13</v>
      </c>
      <c r="F24" s="4"/>
      <c r="G24" s="4"/>
      <c r="H24" s="4"/>
      <c r="I24" s="4"/>
      <c r="J24" s="4"/>
      <c r="K24" s="4"/>
      <c r="L24" s="4"/>
      <c r="M24" s="4"/>
      <c r="N24" s="4"/>
      <c r="O24" s="5"/>
    </row>
    <row r="25" spans="1:15" x14ac:dyDescent="0.2">
      <c r="A25" s="16" t="s">
        <v>1</v>
      </c>
      <c r="C25" s="31" t="s">
        <v>12</v>
      </c>
      <c r="E25" s="18" t="s">
        <v>14</v>
      </c>
      <c r="F25" s="18" t="s">
        <v>15</v>
      </c>
      <c r="G25" s="12" t="s">
        <v>4</v>
      </c>
      <c r="H25" s="12" t="s">
        <v>5</v>
      </c>
      <c r="I25" s="12" t="s">
        <v>6</v>
      </c>
      <c r="J25" s="12" t="s">
        <v>7</v>
      </c>
      <c r="K25" s="48" t="s">
        <v>41</v>
      </c>
      <c r="L25" s="12" t="s">
        <v>8</v>
      </c>
      <c r="M25" s="12" t="s">
        <v>9</v>
      </c>
      <c r="N25" s="12" t="s">
        <v>10</v>
      </c>
      <c r="O25" s="13" t="s">
        <v>42</v>
      </c>
    </row>
    <row r="26" spans="1:15" x14ac:dyDescent="0.2">
      <c r="A26" s="6"/>
      <c r="C26" s="29"/>
      <c r="O26" s="7"/>
    </row>
    <row r="27" spans="1:15" x14ac:dyDescent="0.2">
      <c r="A27" s="20" t="s">
        <v>29</v>
      </c>
      <c r="C27" s="29">
        <v>1000</v>
      </c>
      <c r="D27" t="s">
        <v>17</v>
      </c>
      <c r="E27" s="23">
        <f t="shared" ref="E27:E35" si="1">((E9/100)*C27)</f>
        <v>16860</v>
      </c>
      <c r="F27" s="23">
        <f t="shared" ref="F27:F35" si="2">((F9/100)*C27)</f>
        <v>4030.0000000000005</v>
      </c>
      <c r="G27" s="24">
        <f t="shared" ref="G27:G35" si="3">((G9/100)*C27)</f>
        <v>126</v>
      </c>
      <c r="H27" s="24">
        <f t="shared" ref="H27:H35" si="4">((H9/100)*C27)</f>
        <v>16.5</v>
      </c>
      <c r="I27" s="24">
        <f t="shared" ref="I27:I35" si="5">((I9/100)*C27)</f>
        <v>478</v>
      </c>
      <c r="J27" s="24">
        <f t="shared" ref="J27:J35" si="6">((J9/100)*C27)</f>
        <v>5</v>
      </c>
      <c r="K27" s="24">
        <f t="shared" ref="K27:K35" si="7">((K9/100)*C27)</f>
        <v>67</v>
      </c>
      <c r="L27" s="24">
        <f t="shared" ref="L27:L35" si="8">((L9/100)*C27)</f>
        <v>238.00000000000003</v>
      </c>
      <c r="M27" s="26">
        <f t="shared" ref="M27:M35" si="9">((M9/100)*C27)</f>
        <v>0.32</v>
      </c>
      <c r="N27" s="26">
        <f t="shared" ref="N27:N35" si="10">((N9/100)*C27)</f>
        <v>0.8</v>
      </c>
      <c r="O27" s="27">
        <f t="shared" ref="O27:O35" si="11">((O9/100)*C27)</f>
        <v>140</v>
      </c>
    </row>
    <row r="28" spans="1:15" x14ac:dyDescent="0.2">
      <c r="A28" s="20" t="s">
        <v>18</v>
      </c>
      <c r="C28" s="29">
        <v>1000</v>
      </c>
      <c r="D28" t="s">
        <v>17</v>
      </c>
      <c r="E28" s="23">
        <f t="shared" si="1"/>
        <v>14230</v>
      </c>
      <c r="F28" s="23">
        <f t="shared" si="2"/>
        <v>3350</v>
      </c>
      <c r="G28" s="24">
        <f t="shared" si="3"/>
        <v>12</v>
      </c>
      <c r="H28" s="24">
        <f t="shared" si="4"/>
        <v>2</v>
      </c>
      <c r="I28" s="24">
        <f t="shared" si="5"/>
        <v>690</v>
      </c>
      <c r="J28" s="24">
        <f t="shared" si="6"/>
        <v>11.000000000000002</v>
      </c>
      <c r="K28" s="24">
        <f t="shared" si="7"/>
        <v>32</v>
      </c>
      <c r="L28" s="24">
        <f t="shared" si="8"/>
        <v>104.00000000000001</v>
      </c>
      <c r="M28" s="26">
        <f t="shared" si="9"/>
        <v>0.09</v>
      </c>
      <c r="N28" s="26">
        <f t="shared" si="10"/>
        <v>0.22500000000000001</v>
      </c>
      <c r="O28" s="27">
        <f t="shared" si="11"/>
        <v>149</v>
      </c>
    </row>
    <row r="29" spans="1:15" x14ac:dyDescent="0.2">
      <c r="A29" s="6" t="s">
        <v>19</v>
      </c>
      <c r="C29" s="29">
        <v>100</v>
      </c>
      <c r="D29" t="s">
        <v>17</v>
      </c>
      <c r="E29" s="23">
        <f t="shared" si="1"/>
        <v>275</v>
      </c>
      <c r="F29" s="23">
        <f t="shared" si="2"/>
        <v>66</v>
      </c>
      <c r="G29" s="24">
        <f t="shared" si="3"/>
        <v>0.4</v>
      </c>
      <c r="H29" s="24">
        <f t="shared" si="4"/>
        <v>0.1</v>
      </c>
      <c r="I29" s="24">
        <f t="shared" si="5"/>
        <v>1</v>
      </c>
      <c r="J29" s="24">
        <f t="shared" si="6"/>
        <v>0</v>
      </c>
      <c r="K29" s="24">
        <f t="shared" si="7"/>
        <v>6.2</v>
      </c>
      <c r="L29" s="24">
        <f t="shared" si="8"/>
        <v>11.4</v>
      </c>
      <c r="M29" s="26">
        <f t="shared" si="9"/>
        <v>1.6E-2</v>
      </c>
      <c r="N29" s="26">
        <f t="shared" si="10"/>
        <v>0.04</v>
      </c>
      <c r="O29" s="27">
        <f t="shared" si="11"/>
        <v>81</v>
      </c>
    </row>
    <row r="30" spans="1:15" x14ac:dyDescent="0.2">
      <c r="A30" s="20" t="s">
        <v>21</v>
      </c>
      <c r="C30" s="29">
        <v>140</v>
      </c>
      <c r="D30" t="s">
        <v>17</v>
      </c>
      <c r="E30" s="23">
        <f t="shared" si="1"/>
        <v>2380</v>
      </c>
      <c r="F30" s="23">
        <f t="shared" si="2"/>
        <v>560</v>
      </c>
      <c r="G30" s="24">
        <f t="shared" si="3"/>
        <v>0</v>
      </c>
      <c r="H30" s="24">
        <f t="shared" si="4"/>
        <v>0</v>
      </c>
      <c r="I30" s="24">
        <f t="shared" si="5"/>
        <v>139.30000000000001</v>
      </c>
      <c r="J30" s="24">
        <f t="shared" si="6"/>
        <v>139.30000000000001</v>
      </c>
      <c r="K30" s="24">
        <f t="shared" si="7"/>
        <v>0</v>
      </c>
      <c r="L30" s="24">
        <f t="shared" si="8"/>
        <v>0.70000000000000007</v>
      </c>
      <c r="M30" s="26">
        <f t="shared" si="9"/>
        <v>7.0000000000000001E-3</v>
      </c>
      <c r="N30" s="26">
        <f t="shared" si="10"/>
        <v>1.7500000000000002E-2</v>
      </c>
      <c r="O30" s="27">
        <f t="shared" si="11"/>
        <v>0</v>
      </c>
    </row>
    <row r="31" spans="1:15" x14ac:dyDescent="0.2">
      <c r="A31" s="6" t="s">
        <v>22</v>
      </c>
      <c r="C31" s="29">
        <v>300</v>
      </c>
      <c r="D31" t="s">
        <v>17</v>
      </c>
      <c r="E31" s="23">
        <f t="shared" si="1"/>
        <v>1647</v>
      </c>
      <c r="F31" s="23">
        <f t="shared" si="2"/>
        <v>396</v>
      </c>
      <c r="G31" s="24">
        <f t="shared" si="3"/>
        <v>27.3</v>
      </c>
      <c r="H31" s="24">
        <f t="shared" si="4"/>
        <v>9.3000000000000007</v>
      </c>
      <c r="I31" s="24">
        <f t="shared" si="5"/>
        <v>0.6</v>
      </c>
      <c r="J31" s="24">
        <f t="shared" si="6"/>
        <v>0.6</v>
      </c>
      <c r="K31" s="24">
        <f t="shared" si="7"/>
        <v>0</v>
      </c>
      <c r="L31" s="24">
        <f t="shared" si="8"/>
        <v>36.900000000000006</v>
      </c>
      <c r="M31" s="26">
        <f t="shared" si="9"/>
        <v>0.45899999999999996</v>
      </c>
      <c r="N31" s="26">
        <f t="shared" si="10"/>
        <v>1.1475000000000002</v>
      </c>
      <c r="O31" s="27">
        <f t="shared" si="11"/>
        <v>228.6</v>
      </c>
    </row>
    <row r="32" spans="1:15" x14ac:dyDescent="0.2">
      <c r="A32" s="6" t="s">
        <v>23</v>
      </c>
      <c r="C32" s="29">
        <v>100</v>
      </c>
      <c r="D32" t="s">
        <v>17</v>
      </c>
      <c r="E32" s="23">
        <f t="shared" si="1"/>
        <v>1597</v>
      </c>
      <c r="F32" s="23">
        <f t="shared" si="2"/>
        <v>382</v>
      </c>
      <c r="G32" s="24">
        <f t="shared" si="3"/>
        <v>18.8</v>
      </c>
      <c r="H32" s="24">
        <f t="shared" si="4"/>
        <v>6.7</v>
      </c>
      <c r="I32" s="24">
        <f t="shared" si="5"/>
        <v>53.29999999999999</v>
      </c>
      <c r="J32" s="24">
        <f t="shared" si="6"/>
        <v>53.29999999999999</v>
      </c>
      <c r="K32" s="24">
        <f t="shared" si="7"/>
        <v>0</v>
      </c>
      <c r="L32" s="24">
        <f t="shared" si="8"/>
        <v>1.1000000000000001</v>
      </c>
      <c r="M32" s="26">
        <f t="shared" si="9"/>
        <v>2.5399999999999999E-2</v>
      </c>
      <c r="N32" s="26">
        <f t="shared" si="10"/>
        <v>6.3500000000000001E-2</v>
      </c>
      <c r="O32" s="27">
        <f t="shared" si="11"/>
        <v>25.5</v>
      </c>
    </row>
    <row r="33" spans="1:15" x14ac:dyDescent="0.2">
      <c r="A33" s="6" t="s">
        <v>24</v>
      </c>
      <c r="C33" s="29">
        <v>40</v>
      </c>
      <c r="D33" t="s">
        <v>17</v>
      </c>
      <c r="E33" s="23">
        <f t="shared" si="1"/>
        <v>0</v>
      </c>
      <c r="F33" s="23">
        <f t="shared" si="2"/>
        <v>0</v>
      </c>
      <c r="G33" s="24">
        <f t="shared" si="3"/>
        <v>0</v>
      </c>
      <c r="H33" s="24">
        <f t="shared" si="4"/>
        <v>0</v>
      </c>
      <c r="I33" s="24">
        <f t="shared" si="5"/>
        <v>0</v>
      </c>
      <c r="J33" s="24">
        <f t="shared" si="6"/>
        <v>0</v>
      </c>
      <c r="K33" s="24">
        <f t="shared" si="7"/>
        <v>0</v>
      </c>
      <c r="L33" s="24">
        <f t="shared" si="8"/>
        <v>0</v>
      </c>
      <c r="M33" s="26">
        <f t="shared" si="9"/>
        <v>15.600000000000001</v>
      </c>
      <c r="N33" s="26">
        <f t="shared" si="10"/>
        <v>39</v>
      </c>
      <c r="O33" s="27">
        <f t="shared" si="11"/>
        <v>0.04</v>
      </c>
    </row>
    <row r="34" spans="1:15" x14ac:dyDescent="0.2">
      <c r="A34" s="20" t="s">
        <v>26</v>
      </c>
      <c r="C34" s="29">
        <v>40</v>
      </c>
      <c r="D34" t="s">
        <v>17</v>
      </c>
      <c r="E34" s="23">
        <f t="shared" si="1"/>
        <v>612.4</v>
      </c>
      <c r="F34" s="23">
        <f t="shared" si="2"/>
        <v>144.4</v>
      </c>
      <c r="G34" s="24">
        <f t="shared" si="3"/>
        <v>0.55999999999999994</v>
      </c>
      <c r="H34" s="24">
        <f t="shared" si="4"/>
        <v>0.12</v>
      </c>
      <c r="I34" s="24">
        <f t="shared" si="5"/>
        <v>2.8000000000000003</v>
      </c>
      <c r="J34" s="24">
        <f t="shared" si="6"/>
        <v>0.76</v>
      </c>
      <c r="K34" s="24">
        <f t="shared" si="7"/>
        <v>1.6800000000000002</v>
      </c>
      <c r="L34" s="24">
        <f t="shared" si="8"/>
        <v>32</v>
      </c>
      <c r="M34" s="26">
        <f t="shared" si="9"/>
        <v>2.5599999999999998E-3</v>
      </c>
      <c r="N34" s="26">
        <f t="shared" si="10"/>
        <v>6.4000000000000003E-3</v>
      </c>
      <c r="O34" s="27">
        <f t="shared" si="11"/>
        <v>3.2</v>
      </c>
    </row>
    <row r="35" spans="1:15" x14ac:dyDescent="0.2">
      <c r="A35" s="6" t="s">
        <v>27</v>
      </c>
      <c r="C35" s="29">
        <v>840</v>
      </c>
      <c r="D35" t="s">
        <v>17</v>
      </c>
      <c r="E35" s="23">
        <f t="shared" si="1"/>
        <v>0</v>
      </c>
      <c r="F35" s="23">
        <f t="shared" si="2"/>
        <v>0</v>
      </c>
      <c r="G35" s="24">
        <f t="shared" si="3"/>
        <v>0</v>
      </c>
      <c r="H35" s="24">
        <f t="shared" si="4"/>
        <v>0</v>
      </c>
      <c r="I35" s="24">
        <f t="shared" si="5"/>
        <v>0</v>
      </c>
      <c r="J35" s="24">
        <f t="shared" si="6"/>
        <v>0</v>
      </c>
      <c r="K35" s="24">
        <f t="shared" si="7"/>
        <v>0</v>
      </c>
      <c r="L35" s="24">
        <f t="shared" si="8"/>
        <v>0</v>
      </c>
      <c r="M35" s="26">
        <f t="shared" si="9"/>
        <v>1.6800000000000002E-2</v>
      </c>
      <c r="N35" s="26">
        <f t="shared" si="10"/>
        <v>4.2000000000000003E-2</v>
      </c>
      <c r="O35" s="27">
        <f t="shared" si="11"/>
        <v>840</v>
      </c>
    </row>
    <row r="36" spans="1:15" x14ac:dyDescent="0.2">
      <c r="A36" s="6"/>
      <c r="C36" s="29"/>
      <c r="E36" s="23"/>
      <c r="F36" s="23"/>
      <c r="G36" s="24"/>
      <c r="H36" s="24"/>
      <c r="I36" s="24"/>
      <c r="J36" s="24"/>
      <c r="K36" s="24"/>
      <c r="L36" s="24"/>
      <c r="M36" s="26"/>
      <c r="N36" s="26"/>
      <c r="O36" s="27"/>
    </row>
    <row r="37" spans="1:15" x14ac:dyDescent="0.2">
      <c r="A37" s="11" t="s">
        <v>33</v>
      </c>
      <c r="B37" s="1"/>
      <c r="C37" s="31">
        <f>SUM(C27:C35)</f>
        <v>3560</v>
      </c>
      <c r="D37" s="1" t="s">
        <v>17</v>
      </c>
      <c r="E37" s="23">
        <f t="shared" ref="E37:O37" si="12">SUM(E27:E35)</f>
        <v>37601.4</v>
      </c>
      <c r="F37" s="23">
        <f t="shared" si="12"/>
        <v>8928.4</v>
      </c>
      <c r="G37" s="24">
        <f t="shared" si="12"/>
        <v>185.06000000000003</v>
      </c>
      <c r="H37" s="24">
        <f t="shared" si="12"/>
        <v>34.72</v>
      </c>
      <c r="I37" s="24">
        <f t="shared" si="12"/>
        <v>1364.9999999999998</v>
      </c>
      <c r="J37" s="24">
        <f t="shared" si="12"/>
        <v>209.95999999999998</v>
      </c>
      <c r="K37" s="24">
        <f t="shared" si="12"/>
        <v>106.88000000000001</v>
      </c>
      <c r="L37" s="24">
        <f t="shared" si="12"/>
        <v>424.1</v>
      </c>
      <c r="M37" s="26">
        <f t="shared" si="12"/>
        <v>16.536760000000001</v>
      </c>
      <c r="N37" s="26">
        <f t="shared" si="12"/>
        <v>41.341900000000003</v>
      </c>
      <c r="O37" s="27">
        <f t="shared" si="12"/>
        <v>1467.3400000000001</v>
      </c>
    </row>
    <row r="38" spans="1:15" x14ac:dyDescent="0.2">
      <c r="A38" s="6"/>
      <c r="C38" s="29"/>
      <c r="O38" s="7"/>
    </row>
    <row r="39" spans="1:15" x14ac:dyDescent="0.2">
      <c r="A39" s="6"/>
      <c r="C39" s="29"/>
      <c r="O39" s="7"/>
    </row>
    <row r="40" spans="1:15" ht="12" thickBot="1" x14ac:dyDescent="0.25">
      <c r="A40" s="8"/>
      <c r="B40" s="9"/>
      <c r="C40" s="32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/>
    </row>
    <row r="42" spans="1:15" x14ac:dyDescent="0.2">
      <c r="A42" s="19" t="s">
        <v>39</v>
      </c>
    </row>
    <row r="43" spans="1:15" x14ac:dyDescent="0.2">
      <c r="A43" s="19"/>
    </row>
    <row r="44" spans="1:15" ht="12" thickBot="1" x14ac:dyDescent="0.25">
      <c r="A44" s="12" t="s">
        <v>34</v>
      </c>
      <c r="B44" s="1" t="s">
        <v>16</v>
      </c>
      <c r="C44" s="33">
        <f>(C37*0.67)</f>
        <v>2385.2000000000003</v>
      </c>
      <c r="D44" s="1" t="s">
        <v>17</v>
      </c>
    </row>
    <row r="45" spans="1:15" x14ac:dyDescent="0.2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5"/>
    </row>
    <row r="46" spans="1:15" x14ac:dyDescent="0.2">
      <c r="A46" s="6"/>
      <c r="E46" s="18" t="s">
        <v>14</v>
      </c>
      <c r="F46" s="18" t="s">
        <v>15</v>
      </c>
      <c r="G46" s="12" t="s">
        <v>4</v>
      </c>
      <c r="H46" s="12" t="s">
        <v>5</v>
      </c>
      <c r="I46" s="12" t="s">
        <v>6</v>
      </c>
      <c r="J46" s="12" t="s">
        <v>7</v>
      </c>
      <c r="K46" s="48" t="s">
        <v>41</v>
      </c>
      <c r="L46" s="12" t="s">
        <v>8</v>
      </c>
      <c r="M46" s="12" t="s">
        <v>9</v>
      </c>
      <c r="N46" s="12" t="s">
        <v>10</v>
      </c>
      <c r="O46" s="13" t="s">
        <v>42</v>
      </c>
    </row>
    <row r="47" spans="1:15" x14ac:dyDescent="0.2">
      <c r="A47" s="6" t="s">
        <v>35</v>
      </c>
      <c r="O47" s="7"/>
    </row>
    <row r="48" spans="1:15" x14ac:dyDescent="0.2">
      <c r="A48" s="6" t="s">
        <v>33</v>
      </c>
      <c r="C48">
        <v>2385</v>
      </c>
      <c r="D48" t="s">
        <v>17</v>
      </c>
      <c r="E48" s="23">
        <f t="shared" ref="E48:N48" si="13">(E37)</f>
        <v>37601.4</v>
      </c>
      <c r="F48" s="23">
        <f t="shared" si="13"/>
        <v>8928.4</v>
      </c>
      <c r="G48" s="24">
        <f t="shared" si="13"/>
        <v>185.06000000000003</v>
      </c>
      <c r="H48" s="24">
        <f t="shared" si="13"/>
        <v>34.72</v>
      </c>
      <c r="I48" s="24">
        <f t="shared" si="13"/>
        <v>1364.9999999999998</v>
      </c>
      <c r="J48" s="24">
        <f t="shared" si="13"/>
        <v>209.95999999999998</v>
      </c>
      <c r="K48" s="24">
        <f t="shared" si="13"/>
        <v>106.88000000000001</v>
      </c>
      <c r="L48" s="24">
        <f t="shared" si="13"/>
        <v>424.1</v>
      </c>
      <c r="M48" s="26">
        <f t="shared" si="13"/>
        <v>16.536760000000001</v>
      </c>
      <c r="N48" s="26">
        <f t="shared" si="13"/>
        <v>41.341900000000003</v>
      </c>
      <c r="O48" s="27">
        <f>(O37-(C37-C44))</f>
        <v>292.54000000000042</v>
      </c>
    </row>
    <row r="49" spans="1:15" x14ac:dyDescent="0.2">
      <c r="A49" s="6"/>
      <c r="E49" s="23"/>
      <c r="F49" s="23"/>
      <c r="G49" s="24"/>
      <c r="H49" s="24"/>
      <c r="I49" s="24"/>
      <c r="J49" s="24"/>
      <c r="K49" s="24"/>
      <c r="L49" s="24"/>
      <c r="M49" s="26"/>
      <c r="N49" s="26"/>
      <c r="O49" s="27"/>
    </row>
    <row r="50" spans="1:15" ht="12" thickBot="1" x14ac:dyDescent="0.25">
      <c r="A50" s="20" t="s">
        <v>35</v>
      </c>
      <c r="E50" s="23"/>
      <c r="F50" s="23"/>
      <c r="G50" s="24"/>
      <c r="H50" s="24"/>
      <c r="I50" s="24"/>
      <c r="J50" s="24"/>
      <c r="K50" s="24"/>
      <c r="L50" s="24"/>
      <c r="M50" s="26"/>
      <c r="N50" s="26"/>
      <c r="O50" s="27"/>
    </row>
    <row r="51" spans="1:15" ht="12.6" thickTop="1" thickBot="1" x14ac:dyDescent="0.25">
      <c r="A51" s="40" t="s">
        <v>33</v>
      </c>
      <c r="B51" s="41"/>
      <c r="C51" s="41">
        <v>100</v>
      </c>
      <c r="D51" s="41" t="s">
        <v>17</v>
      </c>
      <c r="E51" s="42">
        <f>((E48/C48)*100)</f>
        <v>1576.5786163522014</v>
      </c>
      <c r="F51" s="42">
        <f>((F48/C48)*100)</f>
        <v>374.35639412997898</v>
      </c>
      <c r="G51" s="43">
        <f>((G48/C48)*100)</f>
        <v>7.759329140461217</v>
      </c>
      <c r="H51" s="43">
        <f>((H48/C48)*100)</f>
        <v>1.4557651991614255</v>
      </c>
      <c r="I51" s="43">
        <f>((I48/C48)*100)</f>
        <v>57.232704402515708</v>
      </c>
      <c r="J51" s="43">
        <f>((J48/C48)*100)</f>
        <v>8.8033542976939181</v>
      </c>
      <c r="K51" s="43">
        <f>((K48/C48)*100)</f>
        <v>4.4813417190775686</v>
      </c>
      <c r="L51" s="43">
        <f>((L48/C48)*100)</f>
        <v>17.781970649895179</v>
      </c>
      <c r="M51" s="44">
        <f>((M48/C48)*100)</f>
        <v>0.69336519916142558</v>
      </c>
      <c r="N51" s="44">
        <f>((N48/C48)*100)</f>
        <v>1.7334129979035642</v>
      </c>
      <c r="O51" s="45">
        <f>((O48/C48)*100)</f>
        <v>12.265828092243204</v>
      </c>
    </row>
    <row r="52" spans="1:15" ht="12" thickTop="1" x14ac:dyDescent="0.2">
      <c r="A52" s="34" t="s">
        <v>49</v>
      </c>
      <c r="C52" s="35">
        <v>100</v>
      </c>
      <c r="D52" s="35" t="s">
        <v>17</v>
      </c>
      <c r="E52" s="36">
        <v>1729</v>
      </c>
      <c r="F52" s="36">
        <v>408</v>
      </c>
      <c r="G52" s="37">
        <v>4.7</v>
      </c>
      <c r="H52" s="37">
        <v>0.9</v>
      </c>
      <c r="I52" s="37">
        <v>76.099999999999994</v>
      </c>
      <c r="J52" s="37">
        <v>12.2</v>
      </c>
      <c r="K52" s="37">
        <v>2.8</v>
      </c>
      <c r="L52" s="37">
        <v>14.1</v>
      </c>
      <c r="M52" s="38">
        <v>0.20300000000000001</v>
      </c>
      <c r="N52" s="37">
        <f>((100/39)*M52)</f>
        <v>0.52051282051282055</v>
      </c>
      <c r="O52" s="39">
        <v>4</v>
      </c>
    </row>
    <row r="53" spans="1:15" x14ac:dyDescent="0.2">
      <c r="A53" s="34" t="s">
        <v>50</v>
      </c>
      <c r="C53" s="35">
        <v>100</v>
      </c>
      <c r="D53" s="35" t="s">
        <v>17</v>
      </c>
      <c r="E53" s="36">
        <v>1664</v>
      </c>
      <c r="F53" s="36">
        <v>394</v>
      </c>
      <c r="G53" s="37">
        <v>5</v>
      </c>
      <c r="H53" s="37">
        <v>1</v>
      </c>
      <c r="I53" s="37">
        <v>69</v>
      </c>
      <c r="J53" s="37">
        <v>12</v>
      </c>
      <c r="K53" s="37">
        <v>8.5</v>
      </c>
      <c r="L53" s="37">
        <v>14</v>
      </c>
      <c r="M53" s="38">
        <v>0.24</v>
      </c>
      <c r="N53" s="37">
        <f>((100/39)*M53)</f>
        <v>0.61538461538461542</v>
      </c>
      <c r="O53" s="39">
        <v>4</v>
      </c>
    </row>
    <row r="54" spans="1:15" x14ac:dyDescent="0.2">
      <c r="A54" s="6"/>
      <c r="E54" s="23"/>
      <c r="F54" s="23"/>
      <c r="G54" s="24"/>
      <c r="H54" s="24"/>
      <c r="I54" s="24"/>
      <c r="J54" s="24"/>
      <c r="K54" s="24"/>
      <c r="L54" s="24"/>
      <c r="M54" s="26"/>
      <c r="N54" s="26"/>
      <c r="O54" s="27"/>
    </row>
    <row r="55" spans="1:15" x14ac:dyDescent="0.2">
      <c r="A55" s="20" t="s">
        <v>36</v>
      </c>
      <c r="C55">
        <v>46</v>
      </c>
      <c r="D55" t="s">
        <v>17</v>
      </c>
      <c r="E55" s="23"/>
      <c r="F55" s="23"/>
      <c r="G55" s="24"/>
      <c r="H55" s="24"/>
      <c r="I55" s="24"/>
      <c r="J55" s="24"/>
      <c r="K55" s="24"/>
      <c r="L55" s="24"/>
      <c r="M55" s="26"/>
      <c r="N55" s="26"/>
      <c r="O55" s="27"/>
    </row>
    <row r="56" spans="1:15" ht="12" thickBot="1" x14ac:dyDescent="0.25">
      <c r="A56" s="20" t="s">
        <v>37</v>
      </c>
      <c r="C56" s="24">
        <f>((C55*0.67)/2)</f>
        <v>15.41</v>
      </c>
      <c r="D56" t="s">
        <v>17</v>
      </c>
      <c r="E56" s="23"/>
      <c r="F56" s="23"/>
      <c r="G56" s="24"/>
      <c r="H56" s="24"/>
      <c r="I56" s="24"/>
      <c r="J56" s="24"/>
      <c r="K56" s="24"/>
      <c r="L56" s="24"/>
      <c r="M56" s="26"/>
      <c r="N56" s="26"/>
      <c r="O56" s="27"/>
    </row>
    <row r="57" spans="1:15" ht="12.6" thickTop="1" thickBot="1" x14ac:dyDescent="0.25">
      <c r="A57" s="46" t="s">
        <v>38</v>
      </c>
      <c r="B57" s="41"/>
      <c r="C57" s="43">
        <f>(C56)</f>
        <v>15.41</v>
      </c>
      <c r="D57" s="41" t="s">
        <v>17</v>
      </c>
      <c r="E57" s="42">
        <f>((E51/C51)*C57)</f>
        <v>242.95076477987425</v>
      </c>
      <c r="F57" s="42">
        <f>((F51/C51)*C57)</f>
        <v>57.688320335429758</v>
      </c>
      <c r="G57" s="43">
        <f>((G51/C51)*C57)</f>
        <v>1.1957126205450737</v>
      </c>
      <c r="H57" s="43">
        <f>((H51/C51)*C57)</f>
        <v>0.22433341719077568</v>
      </c>
      <c r="I57" s="43">
        <f>((I51/C51)*C57)</f>
        <v>8.8195597484276718</v>
      </c>
      <c r="J57" s="43">
        <f>((J51/C51)*C57)</f>
        <v>1.3565968972746327</v>
      </c>
      <c r="K57" s="43">
        <f>((K51/C51)*C57)</f>
        <v>0.69057475890985331</v>
      </c>
      <c r="L57" s="43">
        <f>((L51/C51)*C57)</f>
        <v>2.7402016771488471</v>
      </c>
      <c r="M57" s="44">
        <f>((M51/C51)*C57)</f>
        <v>0.10684757719077569</v>
      </c>
      <c r="N57" s="44">
        <f>((N51/C51)*C57)</f>
        <v>0.26711894297693922</v>
      </c>
      <c r="O57" s="45">
        <f>((O51/C51)*C57)</f>
        <v>1.8901641090146777</v>
      </c>
    </row>
    <row r="58" spans="1:15" ht="12" thickTop="1" x14ac:dyDescent="0.2">
      <c r="A58" s="6"/>
      <c r="E58" s="23"/>
      <c r="F58" s="23"/>
      <c r="G58" s="24"/>
      <c r="H58" s="24"/>
      <c r="I58" s="24"/>
      <c r="J58" s="24"/>
      <c r="K58" s="24"/>
      <c r="L58" s="24"/>
      <c r="M58" s="26"/>
      <c r="N58" s="26"/>
      <c r="O58" s="27"/>
    </row>
    <row r="59" spans="1:15" x14ac:dyDescent="0.2">
      <c r="A59" s="6"/>
      <c r="O59" s="7"/>
    </row>
    <row r="60" spans="1:15" ht="12" thickBot="1" x14ac:dyDescent="0.25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10"/>
    </row>
    <row r="62" spans="1:15" x14ac:dyDescent="0.2">
      <c r="A62" s="19" t="s">
        <v>43</v>
      </c>
    </row>
    <row r="64" spans="1:15" x14ac:dyDescent="0.2">
      <c r="A64" s="19" t="s">
        <v>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1.4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1.4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Beschuit voorbeeld</vt:lpstr>
      <vt:lpstr>Blad2</vt:lpstr>
      <vt:lpstr>Blad3</vt:lpstr>
    </vt:vector>
  </TitlesOfParts>
  <Company>Nederlands Bakkerij Centrum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Slendebroek, Marieke</dc:creator>
  <cp:lastModifiedBy>Zonsbeek van, Linda</cp:lastModifiedBy>
  <dcterms:created xsi:type="dcterms:W3CDTF">2013-12-03T10:20:51Z</dcterms:created>
  <dcterms:modified xsi:type="dcterms:W3CDTF">2024-01-09T08:34:49Z</dcterms:modified>
</cp:coreProperties>
</file>